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dec4b41ea649fe4/Desktop/"/>
    </mc:Choice>
  </mc:AlternateContent>
  <xr:revisionPtr revIDLastSave="0" documentId="8_{3BD8E0CB-426A-41A0-B7FE-1539BEC0036E}" xr6:coauthVersionLast="47" xr6:coauthVersionMax="47" xr10:uidLastSave="{00000000-0000-0000-0000-000000000000}"/>
  <bookViews>
    <workbookView xWindow="-110" yWindow="-110" windowWidth="19420" windowHeight="10300" xr2:uid="{F3C7D2E4-7F7F-46C7-8DF1-0F5CA1D62F40}"/>
  </bookViews>
  <sheets>
    <sheet name="2425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30" i="1" l="1"/>
  <c r="T19" i="1"/>
  <c r="T12" i="1"/>
  <c r="T13" i="1"/>
  <c r="T14" i="1"/>
  <c r="T11" i="1"/>
  <c r="I8" i="1"/>
  <c r="E8" i="1"/>
  <c r="B14" i="1"/>
  <c r="B37" i="1"/>
  <c r="F33" i="1"/>
  <c r="E19" i="1"/>
  <c r="E24" i="1" s="1"/>
  <c r="P41" i="1"/>
  <c r="P37" i="1"/>
  <c r="R37" i="1" s="1"/>
  <c r="P31" i="1"/>
  <c r="R31" i="1" s="1"/>
  <c r="P30" i="1"/>
  <c r="R30" i="1" s="1"/>
  <c r="P29" i="1"/>
  <c r="R29" i="1" s="1"/>
  <c r="P28" i="1"/>
  <c r="R28" i="1" s="1"/>
  <c r="P27" i="1"/>
  <c r="R27" i="1" s="1"/>
  <c r="P26" i="1"/>
  <c r="R26" i="1" s="1"/>
  <c r="C29" i="1"/>
  <c r="R41" i="1"/>
  <c r="R22" i="1"/>
  <c r="D33" i="1"/>
  <c r="E33" i="1"/>
  <c r="G33" i="1"/>
  <c r="H33" i="1"/>
  <c r="I33" i="1"/>
  <c r="J33" i="1"/>
  <c r="K33" i="1"/>
  <c r="L33" i="1"/>
  <c r="M33" i="1"/>
  <c r="N33" i="1"/>
  <c r="O33" i="1"/>
  <c r="C30" i="1"/>
  <c r="C33" i="1" s="1"/>
  <c r="P12" i="1"/>
  <c r="R12" i="1" s="1"/>
  <c r="P13" i="1"/>
  <c r="R13" i="1" s="1"/>
  <c r="P14" i="1"/>
  <c r="R14" i="1" s="1"/>
  <c r="P15" i="1"/>
  <c r="R15" i="1" s="1"/>
  <c r="P16" i="1"/>
  <c r="R16" i="1" s="1"/>
  <c r="P18" i="1"/>
  <c r="R18" i="1" s="1"/>
  <c r="P19" i="1"/>
  <c r="R19" i="1" s="1"/>
  <c r="P20" i="1"/>
  <c r="R20" i="1" s="1"/>
  <c r="P21" i="1"/>
  <c r="R21" i="1" s="1"/>
  <c r="P22" i="1"/>
  <c r="P11" i="1"/>
  <c r="R11" i="1" s="1"/>
  <c r="B33" i="1"/>
  <c r="C22" i="1"/>
  <c r="C12" i="1"/>
  <c r="C13" i="1"/>
  <c r="C14" i="1"/>
  <c r="C16" i="1"/>
  <c r="C18" i="1"/>
  <c r="C19" i="1"/>
  <c r="C20" i="1"/>
  <c r="C21" i="1"/>
  <c r="C11" i="1"/>
  <c r="D24" i="1"/>
  <c r="F24" i="1"/>
  <c r="F35" i="1" s="1"/>
  <c r="F39" i="1" s="1"/>
  <c r="F43" i="1" s="1"/>
  <c r="G24" i="1"/>
  <c r="H24" i="1"/>
  <c r="I24" i="1"/>
  <c r="I35" i="1" s="1"/>
  <c r="I39" i="1" s="1"/>
  <c r="I43" i="1" s="1"/>
  <c r="J24" i="1"/>
  <c r="J35" i="1" s="1"/>
  <c r="J39" i="1" s="1"/>
  <c r="J43" i="1" s="1"/>
  <c r="K24" i="1"/>
  <c r="L24" i="1"/>
  <c r="M24" i="1"/>
  <c r="M35" i="1" s="1"/>
  <c r="M39" i="1" s="1"/>
  <c r="M43" i="1" s="1"/>
  <c r="N24" i="1"/>
  <c r="N35" i="1" s="1"/>
  <c r="N39" i="1" s="1"/>
  <c r="N43" i="1" s="1"/>
  <c r="O24" i="1"/>
  <c r="B24" i="1"/>
  <c r="Q13" i="1" l="1"/>
  <c r="Q14" i="1"/>
  <c r="Q12" i="1"/>
  <c r="Q11" i="1"/>
  <c r="Q16" i="1"/>
  <c r="Q19" i="1"/>
  <c r="Q30" i="1"/>
  <c r="E35" i="1"/>
  <c r="E39" i="1" s="1"/>
  <c r="E43" i="1" s="1"/>
  <c r="R33" i="1"/>
  <c r="P33" i="1"/>
  <c r="R24" i="1"/>
  <c r="L35" i="1"/>
  <c r="L39" i="1" s="1"/>
  <c r="L43" i="1" s="1"/>
  <c r="H35" i="1"/>
  <c r="H39" i="1" s="1"/>
  <c r="H43" i="1" s="1"/>
  <c r="D35" i="1"/>
  <c r="D39" i="1" s="1"/>
  <c r="D43" i="1" s="1"/>
  <c r="O35" i="1"/>
  <c r="O39" i="1" s="1"/>
  <c r="O43" i="1" s="1"/>
  <c r="K35" i="1"/>
  <c r="K39" i="1" s="1"/>
  <c r="K43" i="1" s="1"/>
  <c r="G35" i="1"/>
  <c r="G39" i="1" s="1"/>
  <c r="G43" i="1" s="1"/>
  <c r="P24" i="1"/>
  <c r="B35" i="1"/>
  <c r="B39" i="1" s="1"/>
  <c r="B43" i="1" s="1"/>
  <c r="C24" i="1"/>
  <c r="C35" i="1" s="1"/>
  <c r="C39" i="1" s="1"/>
  <c r="C43" i="1" s="1"/>
  <c r="R35" i="1" l="1"/>
  <c r="R39" i="1" s="1"/>
  <c r="R43" i="1" s="1"/>
  <c r="F8" i="1"/>
  <c r="G8" i="1" s="1"/>
  <c r="H8" i="1" s="1"/>
  <c r="P35" i="1"/>
  <c r="P39" i="1" s="1"/>
  <c r="P43" i="1" s="1"/>
</calcChain>
</file>

<file path=xl/sharedStrings.xml><?xml version="1.0" encoding="utf-8"?>
<sst xmlns="http://schemas.openxmlformats.org/spreadsheetml/2006/main" count="63" uniqueCount="56">
  <si>
    <t>VENICE NEIGHBORHOOD COUNCIL</t>
  </si>
  <si>
    <t>Budget</t>
  </si>
  <si>
    <t>Category</t>
  </si>
  <si>
    <t xml:space="preserve">Annual </t>
  </si>
  <si>
    <t>Average</t>
  </si>
  <si>
    <t>Total</t>
  </si>
  <si>
    <t>Monthly</t>
  </si>
  <si>
    <t xml:space="preserve">   Net</t>
  </si>
  <si>
    <t>July</t>
  </si>
  <si>
    <t>To Date</t>
  </si>
  <si>
    <t>Expense</t>
  </si>
  <si>
    <t>Available</t>
  </si>
  <si>
    <t>Beginning Cash</t>
  </si>
  <si>
    <t>OFFICE/ OPERATIONAL EXPENSES</t>
  </si>
  <si>
    <t>E-Mails/ Google</t>
  </si>
  <si>
    <t>Storage/ Extra Sp</t>
  </si>
  <si>
    <t>Website/WebC</t>
  </si>
  <si>
    <t>Constant Contact</t>
  </si>
  <si>
    <t>USPS, annual</t>
  </si>
  <si>
    <t>Meeting Fees</t>
  </si>
  <si>
    <t xml:space="preserve"> </t>
  </si>
  <si>
    <t>Printing</t>
  </si>
  <si>
    <t>Refreshments</t>
  </si>
  <si>
    <t>Office Supplies</t>
  </si>
  <si>
    <t>Business Cards</t>
  </si>
  <si>
    <t>OUTREACH</t>
  </si>
  <si>
    <t>Town Halls</t>
  </si>
  <si>
    <t>OFFICE/OUTRECH</t>
  </si>
  <si>
    <t>CIP</t>
  </si>
  <si>
    <t>NPG</t>
  </si>
  <si>
    <t>CARRYOVER</t>
  </si>
  <si>
    <t>BUDGET</t>
  </si>
  <si>
    <t>FY 2024/25</t>
  </si>
  <si>
    <t>Zoon License</t>
  </si>
  <si>
    <t>Tabling</t>
  </si>
  <si>
    <t>Promotional Items</t>
  </si>
  <si>
    <t>Supplies</t>
  </si>
  <si>
    <t>Apps (SQTRY)</t>
  </si>
  <si>
    <t>Tablecloths</t>
  </si>
  <si>
    <t>A</t>
  </si>
  <si>
    <t>S</t>
  </si>
  <si>
    <t>O</t>
  </si>
  <si>
    <t>N</t>
  </si>
  <si>
    <t>D</t>
  </si>
  <si>
    <t>J</t>
  </si>
  <si>
    <t>F</t>
  </si>
  <si>
    <t>M</t>
  </si>
  <si>
    <t>GENERAL &amp; OPS</t>
  </si>
  <si>
    <t>TOTL EXPENITR</t>
  </si>
  <si>
    <t>ELECTION PROM</t>
  </si>
  <si>
    <t>August</t>
  </si>
  <si>
    <t>2025</t>
  </si>
  <si>
    <t>a</t>
  </si>
  <si>
    <t>Meeting space through November</t>
  </si>
  <si>
    <t>Needed</t>
  </si>
  <si>
    <t>to 6/25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</si>
</sst>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4" fontId="0" fillId="0" borderId="0" xfId="0" applyNumberFormat="1"/>
    <xf numFmtId="0" fontId="0" fillId="0" borderId="0" xfId="0" applyAlignment="1">
      <alignment horizontal="center"/>
    </xf>
    <xf numFmtId="4" fontId="0" fillId="0" borderId="0" xfId="0" applyNumberFormat="1" applyAlignment="1">
      <alignment vertical="center"/>
    </xf>
    <xf numFmtId="0" fontId="0" fillId="0" borderId="0" xfId="0" quotePrefix="1"/>
    <xf numFmtId="3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50375E-C6BA-4DCF-9645-C5D20BC62E8F}">
  <dimension ref="A1:T45"/>
  <sheetViews>
    <sheetView tabSelected="1" workbookViewId="0">
      <selection activeCell="I20" sqref="I20"/>
    </sheetView>
  </sheetViews>
  <sheetFormatPr defaultRowHeight="14.5" x14ac:dyDescent="0.35"/>
  <cols>
    <col min="1" max="1" width="14.7265625" customWidth="1"/>
    <col min="2" max="2" width="9" customWidth="1"/>
    <col min="3" max="3" width="8.1796875" customWidth="1"/>
    <col min="4" max="4" width="1.54296875" customWidth="1"/>
    <col min="5" max="6" width="1.7265625" customWidth="1"/>
    <col min="7" max="7" width="1.81640625" customWidth="1"/>
    <col min="8" max="8" width="9.54296875" customWidth="1"/>
    <col min="9" max="9" width="9" customWidth="1"/>
    <col min="10" max="10" width="1.453125" customWidth="1"/>
    <col min="11" max="11" width="1.81640625" customWidth="1"/>
    <col min="12" max="12" width="1.453125" customWidth="1"/>
    <col min="13" max="13" width="1.7265625" customWidth="1"/>
    <col min="14" max="14" width="1.26953125" customWidth="1"/>
    <col min="15" max="15" width="1.1796875" customWidth="1"/>
    <col min="16" max="16" width="8.1796875" customWidth="1"/>
    <col min="17" max="17" width="6.7265625" customWidth="1"/>
    <col min="18" max="18" width="9.26953125" customWidth="1"/>
  </cols>
  <sheetData>
    <row r="1" spans="1:20" x14ac:dyDescent="0.35">
      <c r="E1" t="s">
        <v>0</v>
      </c>
    </row>
    <row r="2" spans="1:20" x14ac:dyDescent="0.35">
      <c r="F2" t="s">
        <v>31</v>
      </c>
    </row>
    <row r="3" spans="1:20" x14ac:dyDescent="0.35">
      <c r="F3" t="s">
        <v>32</v>
      </c>
    </row>
    <row r="4" spans="1:20" x14ac:dyDescent="0.35">
      <c r="C4" t="s">
        <v>1</v>
      </c>
      <c r="Q4" t="s">
        <v>4</v>
      </c>
    </row>
    <row r="5" spans="1:20" x14ac:dyDescent="0.35">
      <c r="A5" t="s">
        <v>2</v>
      </c>
      <c r="B5" t="s">
        <v>3</v>
      </c>
      <c r="C5" t="s">
        <v>4</v>
      </c>
      <c r="D5">
        <v>2024</v>
      </c>
      <c r="J5" s="4" t="s">
        <v>51</v>
      </c>
      <c r="O5">
        <v>2025</v>
      </c>
      <c r="P5" t="s">
        <v>5</v>
      </c>
      <c r="Q5" t="s">
        <v>6</v>
      </c>
      <c r="R5" t="s">
        <v>7</v>
      </c>
      <c r="T5" t="s">
        <v>54</v>
      </c>
    </row>
    <row r="6" spans="1:20" x14ac:dyDescent="0.35">
      <c r="B6" t="s">
        <v>1</v>
      </c>
      <c r="C6" t="s">
        <v>6</v>
      </c>
      <c r="D6" s="2" t="s">
        <v>8</v>
      </c>
      <c r="E6" s="2" t="s">
        <v>39</v>
      </c>
      <c r="F6" s="2" t="s">
        <v>40</v>
      </c>
      <c r="G6" s="2" t="s">
        <v>41</v>
      </c>
      <c r="H6" s="2" t="s">
        <v>42</v>
      </c>
      <c r="I6" s="2" t="s">
        <v>43</v>
      </c>
      <c r="J6" s="2" t="s">
        <v>44</v>
      </c>
      <c r="K6" s="2" t="s">
        <v>45</v>
      </c>
      <c r="L6" s="2" t="s">
        <v>46</v>
      </c>
      <c r="M6" s="2" t="s">
        <v>39</v>
      </c>
      <c r="N6" s="2" t="s">
        <v>46</v>
      </c>
      <c r="O6" s="2" t="s">
        <v>44</v>
      </c>
      <c r="P6" t="s">
        <v>9</v>
      </c>
      <c r="Q6" t="s">
        <v>10</v>
      </c>
      <c r="R6" t="s">
        <v>11</v>
      </c>
      <c r="T6" t="s">
        <v>55</v>
      </c>
    </row>
    <row r="7" spans="1:20" ht="9.75" customHeight="1" x14ac:dyDescent="0.35"/>
    <row r="8" spans="1:20" x14ac:dyDescent="0.35">
      <c r="A8" t="s">
        <v>12</v>
      </c>
      <c r="B8" s="1"/>
      <c r="C8" s="1"/>
      <c r="D8" s="1">
        <v>32000</v>
      </c>
      <c r="E8" s="1">
        <f>D8-D43</f>
        <v>30364.36</v>
      </c>
      <c r="F8" s="1">
        <f>E8-E43</f>
        <v>29534.7</v>
      </c>
      <c r="G8" s="1">
        <f>F8-F43</f>
        <v>28822.5</v>
      </c>
      <c r="H8" s="1">
        <f>G8-G43</f>
        <v>27470.21</v>
      </c>
      <c r="I8" s="1">
        <f>H8-H43</f>
        <v>26586.329999999998</v>
      </c>
      <c r="J8" s="1"/>
      <c r="K8" s="1"/>
      <c r="L8" s="1"/>
      <c r="M8" s="1"/>
      <c r="N8" s="1"/>
      <c r="O8" s="1"/>
      <c r="P8" s="1"/>
      <c r="Q8" s="1"/>
      <c r="R8" s="1"/>
    </row>
    <row r="9" spans="1:20" ht="8.25" customHeight="1" x14ac:dyDescent="0.35"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</row>
    <row r="10" spans="1:20" x14ac:dyDescent="0.35">
      <c r="A10" t="s">
        <v>13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</row>
    <row r="11" spans="1:20" x14ac:dyDescent="0.35">
      <c r="A11" t="s">
        <v>14</v>
      </c>
      <c r="B11" s="1">
        <v>3000</v>
      </c>
      <c r="C11" s="1">
        <f>B11/12</f>
        <v>250</v>
      </c>
      <c r="D11" s="1">
        <v>216</v>
      </c>
      <c r="E11" s="1">
        <v>216</v>
      </c>
      <c r="F11" s="1">
        <v>216</v>
      </c>
      <c r="G11" s="1">
        <v>210.72</v>
      </c>
      <c r="H11" s="1">
        <v>197.87</v>
      </c>
      <c r="I11" s="1">
        <v>194.4</v>
      </c>
      <c r="J11" s="1"/>
      <c r="K11" s="1"/>
      <c r="L11" s="1"/>
      <c r="M11" s="1"/>
      <c r="N11" s="1"/>
      <c r="O11" s="1"/>
      <c r="P11" s="1">
        <f>SUM(D11:O11)</f>
        <v>1250.9900000000002</v>
      </c>
      <c r="Q11" s="1">
        <f>P11/6</f>
        <v>208.49833333333336</v>
      </c>
      <c r="R11" s="1">
        <f>B11-P11</f>
        <v>1749.0099999999998</v>
      </c>
      <c r="T11">
        <f>H11*6</f>
        <v>1187.22</v>
      </c>
    </row>
    <row r="12" spans="1:20" x14ac:dyDescent="0.35">
      <c r="A12" t="s">
        <v>15</v>
      </c>
      <c r="B12" s="1">
        <v>2000</v>
      </c>
      <c r="C12" s="1">
        <f t="shared" ref="C12:C22" si="0">B12/12</f>
        <v>166.66666666666666</v>
      </c>
      <c r="D12" s="1">
        <v>166.2</v>
      </c>
      <c r="E12" s="1">
        <v>166.2</v>
      </c>
      <c r="F12" s="1">
        <v>166.2</v>
      </c>
      <c r="G12" s="1">
        <v>166.2</v>
      </c>
      <c r="H12" s="1">
        <v>189.95</v>
      </c>
      <c r="I12" s="1">
        <v>189.95</v>
      </c>
      <c r="J12" s="1"/>
      <c r="K12" s="1"/>
      <c r="L12" s="1"/>
      <c r="M12" s="1"/>
      <c r="N12" s="1"/>
      <c r="O12" s="1"/>
      <c r="P12" s="1">
        <f t="shared" ref="P12:P22" si="1">SUM(D12:O12)</f>
        <v>1044.7</v>
      </c>
      <c r="Q12" s="1">
        <f t="shared" ref="Q12:Q14" si="2">P12/6</f>
        <v>174.11666666666667</v>
      </c>
      <c r="R12" s="1">
        <f t="shared" ref="R12:R22" si="3">B12-P12</f>
        <v>955.3</v>
      </c>
      <c r="T12">
        <f t="shared" ref="T12:T14" si="4">H12*6</f>
        <v>1139.6999999999998</v>
      </c>
    </row>
    <row r="13" spans="1:20" x14ac:dyDescent="0.35">
      <c r="A13" t="s">
        <v>16</v>
      </c>
      <c r="B13" s="1">
        <v>1830</v>
      </c>
      <c r="C13" s="1">
        <f t="shared" si="0"/>
        <v>152.5</v>
      </c>
      <c r="D13" s="1">
        <v>150</v>
      </c>
      <c r="E13" s="1">
        <v>150</v>
      </c>
      <c r="F13" s="1">
        <v>150</v>
      </c>
      <c r="G13" s="1">
        <v>150</v>
      </c>
      <c r="H13" s="1">
        <v>150</v>
      </c>
      <c r="I13" s="1">
        <v>150</v>
      </c>
      <c r="J13" s="1"/>
      <c r="K13" s="1"/>
      <c r="L13" s="1"/>
      <c r="M13" s="1"/>
      <c r="N13" s="1"/>
      <c r="O13" s="1"/>
      <c r="P13" s="1">
        <f t="shared" si="1"/>
        <v>900</v>
      </c>
      <c r="Q13" s="1">
        <f t="shared" si="2"/>
        <v>150</v>
      </c>
      <c r="R13" s="1">
        <f t="shared" si="3"/>
        <v>930</v>
      </c>
      <c r="T13">
        <f t="shared" si="4"/>
        <v>900</v>
      </c>
    </row>
    <row r="14" spans="1:20" x14ac:dyDescent="0.35">
      <c r="A14" t="s">
        <v>17</v>
      </c>
      <c r="B14" s="1">
        <f>1700+67.07</f>
        <v>1767.07</v>
      </c>
      <c r="C14" s="1">
        <f t="shared" si="0"/>
        <v>147.25583333333333</v>
      </c>
      <c r="D14" s="1">
        <v>87</v>
      </c>
      <c r="E14" s="1">
        <v>145</v>
      </c>
      <c r="F14" s="1">
        <v>157</v>
      </c>
      <c r="G14" s="1">
        <v>157</v>
      </c>
      <c r="H14" s="1">
        <v>157</v>
      </c>
      <c r="I14" s="1">
        <v>157</v>
      </c>
      <c r="J14" s="1"/>
      <c r="K14" s="1"/>
      <c r="L14" s="1"/>
      <c r="M14" s="1"/>
      <c r="N14" s="1"/>
      <c r="O14" s="1"/>
      <c r="P14" s="1">
        <f t="shared" si="1"/>
        <v>860</v>
      </c>
      <c r="Q14" s="1">
        <f t="shared" si="2"/>
        <v>143.33333333333334</v>
      </c>
      <c r="R14" s="1">
        <f t="shared" si="3"/>
        <v>907.06999999999994</v>
      </c>
      <c r="T14">
        <f t="shared" si="4"/>
        <v>942</v>
      </c>
    </row>
    <row r="15" spans="1:20" x14ac:dyDescent="0.35">
      <c r="A15" t="s">
        <v>18</v>
      </c>
      <c r="B15" s="1">
        <v>470</v>
      </c>
      <c r="C15" s="1"/>
      <c r="D15" s="1"/>
      <c r="E15" s="1"/>
      <c r="F15" s="1"/>
      <c r="G15" s="1">
        <v>442</v>
      </c>
      <c r="H15" s="1"/>
      <c r="I15" s="1"/>
      <c r="J15" s="1"/>
      <c r="K15" s="1"/>
      <c r="L15" s="1"/>
      <c r="M15" s="1"/>
      <c r="N15" s="1"/>
      <c r="O15" s="1"/>
      <c r="P15" s="1">
        <f t="shared" si="1"/>
        <v>442</v>
      </c>
      <c r="Q15" s="1"/>
      <c r="R15" s="1">
        <f t="shared" si="3"/>
        <v>28</v>
      </c>
    </row>
    <row r="16" spans="1:20" x14ac:dyDescent="0.35">
      <c r="A16" t="s">
        <v>19</v>
      </c>
      <c r="B16" s="1">
        <v>2700</v>
      </c>
      <c r="C16" s="1">
        <f t="shared" si="0"/>
        <v>225</v>
      </c>
      <c r="D16" s="1">
        <v>875</v>
      </c>
      <c r="E16" s="1" t="s">
        <v>52</v>
      </c>
      <c r="F16" s="1"/>
      <c r="G16" s="1"/>
      <c r="H16" s="1"/>
      <c r="I16" s="5">
        <v>0</v>
      </c>
      <c r="J16" s="1"/>
      <c r="K16" s="1"/>
      <c r="L16" s="1"/>
      <c r="M16" s="1"/>
      <c r="N16" s="1"/>
      <c r="O16" s="1"/>
      <c r="P16" s="1">
        <f t="shared" si="1"/>
        <v>875</v>
      </c>
      <c r="Q16" s="1">
        <f>P16/5</f>
        <v>175</v>
      </c>
      <c r="R16" s="1">
        <f t="shared" si="3"/>
        <v>1825</v>
      </c>
    </row>
    <row r="17" spans="1:20" ht="9.75" customHeight="1" x14ac:dyDescent="0.35">
      <c r="A17" t="s">
        <v>20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</row>
    <row r="18" spans="1:20" x14ac:dyDescent="0.35">
      <c r="A18" t="s">
        <v>21</v>
      </c>
      <c r="B18" s="1">
        <v>900</v>
      </c>
      <c r="C18" s="1">
        <f t="shared" si="0"/>
        <v>75</v>
      </c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>
        <f t="shared" si="1"/>
        <v>0</v>
      </c>
      <c r="Q18" s="3"/>
      <c r="R18" s="1">
        <f t="shared" si="3"/>
        <v>900</v>
      </c>
    </row>
    <row r="19" spans="1:20" x14ac:dyDescent="0.35">
      <c r="A19" t="s">
        <v>22</v>
      </c>
      <c r="B19" s="1">
        <v>1800</v>
      </c>
      <c r="C19" s="1">
        <f t="shared" si="0"/>
        <v>150</v>
      </c>
      <c r="D19" s="1">
        <v>118.44</v>
      </c>
      <c r="E19" s="1">
        <f>80.69+48.77</f>
        <v>129.46</v>
      </c>
      <c r="F19" s="1"/>
      <c r="G19" s="1">
        <v>127.89</v>
      </c>
      <c r="H19" s="1">
        <v>122.27</v>
      </c>
      <c r="I19" s="1">
        <v>0</v>
      </c>
      <c r="J19" s="1"/>
      <c r="K19" s="1"/>
      <c r="L19" s="1"/>
      <c r="M19" s="1"/>
      <c r="N19" s="1"/>
      <c r="O19" s="1"/>
      <c r="P19" s="1">
        <f t="shared" si="1"/>
        <v>498.06</v>
      </c>
      <c r="Q19" s="1">
        <f>P19/4</f>
        <v>124.515</v>
      </c>
      <c r="R19" s="1">
        <f t="shared" si="3"/>
        <v>1301.94</v>
      </c>
      <c r="T19">
        <f>H19*6</f>
        <v>733.62</v>
      </c>
    </row>
    <row r="20" spans="1:20" x14ac:dyDescent="0.35">
      <c r="A20" t="s">
        <v>23</v>
      </c>
      <c r="B20" s="1">
        <v>1000</v>
      </c>
      <c r="C20" s="1">
        <f t="shared" si="0"/>
        <v>83.333333333333329</v>
      </c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>
        <f t="shared" si="1"/>
        <v>0</v>
      </c>
      <c r="Q20" s="1"/>
      <c r="R20" s="1">
        <f t="shared" si="3"/>
        <v>1000</v>
      </c>
    </row>
    <row r="21" spans="1:20" x14ac:dyDescent="0.35">
      <c r="A21" t="s">
        <v>24</v>
      </c>
      <c r="B21" s="1">
        <v>500</v>
      </c>
      <c r="C21" s="1">
        <f t="shared" si="0"/>
        <v>41.666666666666664</v>
      </c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>
        <f t="shared" si="1"/>
        <v>0</v>
      </c>
      <c r="Q21" s="1"/>
      <c r="R21" s="1">
        <f t="shared" si="3"/>
        <v>500</v>
      </c>
    </row>
    <row r="22" spans="1:20" x14ac:dyDescent="0.35">
      <c r="A22" t="s">
        <v>33</v>
      </c>
      <c r="B22" s="1">
        <v>200</v>
      </c>
      <c r="C22" s="1">
        <f t="shared" si="0"/>
        <v>16.666666666666668</v>
      </c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>
        <f t="shared" si="1"/>
        <v>0</v>
      </c>
      <c r="Q22" s="1"/>
      <c r="R22" s="1">
        <f t="shared" si="3"/>
        <v>200</v>
      </c>
    </row>
    <row r="23" spans="1:20" ht="8.25" customHeight="1" x14ac:dyDescent="0.35"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</row>
    <row r="24" spans="1:20" x14ac:dyDescent="0.35">
      <c r="B24" s="1">
        <f>SUM(B11:B23)</f>
        <v>16167.07</v>
      </c>
      <c r="C24" s="1">
        <f t="shared" ref="C24:R24" si="5">SUM(C11:C23)</f>
        <v>1308.0891666666666</v>
      </c>
      <c r="D24" s="1">
        <f t="shared" si="5"/>
        <v>1612.64</v>
      </c>
      <c r="E24" s="1">
        <f t="shared" si="5"/>
        <v>806.66000000000008</v>
      </c>
      <c r="F24" s="1">
        <f t="shared" si="5"/>
        <v>689.2</v>
      </c>
      <c r="G24" s="1">
        <f t="shared" si="5"/>
        <v>1253.8100000000002</v>
      </c>
      <c r="H24" s="1">
        <f t="shared" si="5"/>
        <v>817.08999999999992</v>
      </c>
      <c r="I24" s="1">
        <f t="shared" si="5"/>
        <v>691.35</v>
      </c>
      <c r="J24" s="1">
        <f t="shared" si="5"/>
        <v>0</v>
      </c>
      <c r="K24" s="1">
        <f t="shared" si="5"/>
        <v>0</v>
      </c>
      <c r="L24" s="1">
        <f t="shared" si="5"/>
        <v>0</v>
      </c>
      <c r="M24" s="1">
        <f t="shared" si="5"/>
        <v>0</v>
      </c>
      <c r="N24" s="1">
        <f t="shared" si="5"/>
        <v>0</v>
      </c>
      <c r="O24" s="1">
        <f t="shared" si="5"/>
        <v>0</v>
      </c>
      <c r="P24" s="1">
        <f t="shared" si="5"/>
        <v>5870.7500000000009</v>
      </c>
      <c r="Q24" s="1"/>
      <c r="R24" s="1">
        <f t="shared" si="5"/>
        <v>10296.32</v>
      </c>
    </row>
    <row r="25" spans="1:20" x14ac:dyDescent="0.35">
      <c r="A25" t="s">
        <v>25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</row>
    <row r="26" spans="1:20" x14ac:dyDescent="0.35">
      <c r="A26" t="s">
        <v>34</v>
      </c>
      <c r="B26" s="1">
        <v>2000</v>
      </c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>
        <f t="shared" ref="P26:P31" si="6">SUM(D26:O26)</f>
        <v>0</v>
      </c>
      <c r="Q26" s="1"/>
      <c r="R26" s="1">
        <f t="shared" ref="R26:R31" si="7">B26-P26</f>
        <v>2000</v>
      </c>
    </row>
    <row r="27" spans="1:20" x14ac:dyDescent="0.35">
      <c r="A27" t="s">
        <v>26</v>
      </c>
      <c r="B27" s="1">
        <v>800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>
        <f t="shared" si="6"/>
        <v>0</v>
      </c>
      <c r="Q27" s="1"/>
      <c r="R27" s="1">
        <f t="shared" si="7"/>
        <v>800</v>
      </c>
    </row>
    <row r="28" spans="1:20" x14ac:dyDescent="0.35">
      <c r="A28" t="s">
        <v>35</v>
      </c>
      <c r="B28" s="1">
        <v>1000</v>
      </c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>
        <f t="shared" si="6"/>
        <v>0</v>
      </c>
      <c r="Q28" s="1"/>
      <c r="R28" s="1">
        <f t="shared" si="7"/>
        <v>1000</v>
      </c>
    </row>
    <row r="29" spans="1:20" x14ac:dyDescent="0.35">
      <c r="A29" t="s">
        <v>36</v>
      </c>
      <c r="B29" s="1">
        <v>2800</v>
      </c>
      <c r="C29" s="1">
        <f t="shared" ref="C29:C30" si="8">B29/12</f>
        <v>233.33333333333334</v>
      </c>
      <c r="D29" s="1"/>
      <c r="E29" s="1"/>
      <c r="F29" s="1"/>
      <c r="G29" s="1">
        <v>75.48</v>
      </c>
      <c r="H29" s="1">
        <v>43.79</v>
      </c>
      <c r="I29" s="1"/>
      <c r="J29" s="1"/>
      <c r="K29" s="1"/>
      <c r="L29" s="1"/>
      <c r="M29" s="1"/>
      <c r="N29" s="1"/>
      <c r="O29" s="1"/>
      <c r="P29" s="1">
        <f t="shared" si="6"/>
        <v>119.27000000000001</v>
      </c>
      <c r="Q29" s="1"/>
      <c r="R29" s="1">
        <f t="shared" si="7"/>
        <v>2680.73</v>
      </c>
    </row>
    <row r="30" spans="1:20" x14ac:dyDescent="0.35">
      <c r="A30" t="s">
        <v>37</v>
      </c>
      <c r="B30" s="1">
        <v>300</v>
      </c>
      <c r="C30" s="1">
        <f t="shared" si="8"/>
        <v>25</v>
      </c>
      <c r="D30" s="1">
        <v>23</v>
      </c>
      <c r="E30" s="1">
        <v>23</v>
      </c>
      <c r="F30" s="1">
        <v>23</v>
      </c>
      <c r="G30" s="1">
        <v>23</v>
      </c>
      <c r="H30" s="1">
        <v>23</v>
      </c>
      <c r="I30" s="1">
        <v>23</v>
      </c>
      <c r="J30" s="1"/>
      <c r="K30" s="1"/>
      <c r="L30" s="1"/>
      <c r="M30" s="1"/>
      <c r="N30" s="1"/>
      <c r="O30" s="1"/>
      <c r="P30" s="1">
        <f t="shared" si="6"/>
        <v>138</v>
      </c>
      <c r="Q30" s="1">
        <f>P30/5</f>
        <v>27.6</v>
      </c>
      <c r="R30" s="1">
        <f t="shared" si="7"/>
        <v>162</v>
      </c>
      <c r="T30">
        <f>H30*6</f>
        <v>138</v>
      </c>
    </row>
    <row r="31" spans="1:20" x14ac:dyDescent="0.35">
      <c r="A31" t="s">
        <v>38</v>
      </c>
      <c r="B31" s="1">
        <v>900</v>
      </c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>
        <f t="shared" si="6"/>
        <v>0</v>
      </c>
      <c r="Q31" s="1"/>
      <c r="R31" s="1">
        <f t="shared" si="7"/>
        <v>900</v>
      </c>
    </row>
    <row r="32" spans="1:20" ht="6.75" customHeight="1" x14ac:dyDescent="0.35"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</row>
    <row r="33" spans="1:18" x14ac:dyDescent="0.35">
      <c r="B33" s="1">
        <f>SUM(B26:B32)</f>
        <v>7800</v>
      </c>
      <c r="C33" s="1">
        <f t="shared" ref="C33:R33" si="9">SUM(C26:C32)</f>
        <v>258.33333333333337</v>
      </c>
      <c r="D33" s="1">
        <f t="shared" si="9"/>
        <v>23</v>
      </c>
      <c r="E33" s="1">
        <f t="shared" si="9"/>
        <v>23</v>
      </c>
      <c r="F33" s="1">
        <f t="shared" si="9"/>
        <v>23</v>
      </c>
      <c r="G33" s="1">
        <f t="shared" si="9"/>
        <v>98.48</v>
      </c>
      <c r="H33" s="1">
        <f t="shared" si="9"/>
        <v>66.789999999999992</v>
      </c>
      <c r="I33" s="1">
        <f t="shared" si="9"/>
        <v>23</v>
      </c>
      <c r="J33" s="1">
        <f t="shared" si="9"/>
        <v>0</v>
      </c>
      <c r="K33" s="1">
        <f t="shared" si="9"/>
        <v>0</v>
      </c>
      <c r="L33" s="1">
        <f t="shared" si="9"/>
        <v>0</v>
      </c>
      <c r="M33" s="1">
        <f t="shared" si="9"/>
        <v>0</v>
      </c>
      <c r="N33" s="1">
        <f t="shared" si="9"/>
        <v>0</v>
      </c>
      <c r="O33" s="1">
        <f t="shared" si="9"/>
        <v>0</v>
      </c>
      <c r="P33" s="1">
        <f t="shared" si="9"/>
        <v>257.27</v>
      </c>
      <c r="Q33" s="1"/>
      <c r="R33" s="1">
        <f t="shared" si="9"/>
        <v>7542.73</v>
      </c>
    </row>
    <row r="34" spans="1:18" ht="7.5" customHeight="1" x14ac:dyDescent="0.35"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</row>
    <row r="35" spans="1:18" x14ac:dyDescent="0.35">
      <c r="A35" t="s">
        <v>27</v>
      </c>
      <c r="B35" s="1">
        <f t="shared" ref="B35:R35" si="10">B24+B33</f>
        <v>23967.07</v>
      </c>
      <c r="C35" s="1">
        <f t="shared" si="10"/>
        <v>1566.4225000000001</v>
      </c>
      <c r="D35" s="1">
        <f t="shared" si="10"/>
        <v>1635.64</v>
      </c>
      <c r="E35" s="1">
        <f t="shared" si="10"/>
        <v>829.66000000000008</v>
      </c>
      <c r="F35" s="1">
        <f t="shared" si="10"/>
        <v>712.2</v>
      </c>
      <c r="G35" s="1">
        <f t="shared" si="10"/>
        <v>1352.2900000000002</v>
      </c>
      <c r="H35" s="1">
        <f t="shared" si="10"/>
        <v>883.87999999999988</v>
      </c>
      <c r="I35" s="1">
        <f t="shared" si="10"/>
        <v>714.35</v>
      </c>
      <c r="J35" s="1">
        <f t="shared" si="10"/>
        <v>0</v>
      </c>
      <c r="K35" s="1">
        <f t="shared" si="10"/>
        <v>0</v>
      </c>
      <c r="L35" s="1">
        <f t="shared" si="10"/>
        <v>0</v>
      </c>
      <c r="M35" s="1">
        <f t="shared" si="10"/>
        <v>0</v>
      </c>
      <c r="N35" s="1">
        <f t="shared" si="10"/>
        <v>0</v>
      </c>
      <c r="O35" s="1">
        <f t="shared" si="10"/>
        <v>0</v>
      </c>
      <c r="P35" s="1">
        <f t="shared" si="10"/>
        <v>6128.02</v>
      </c>
      <c r="Q35" s="1"/>
      <c r="R35" s="1">
        <f t="shared" si="10"/>
        <v>17839.05</v>
      </c>
    </row>
    <row r="36" spans="1:18" ht="7.5" customHeight="1" x14ac:dyDescent="0.35"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</row>
    <row r="37" spans="1:18" x14ac:dyDescent="0.35">
      <c r="A37" t="s">
        <v>49</v>
      </c>
      <c r="B37" s="1">
        <f>4100+5200</f>
        <v>9300</v>
      </c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>
        <f t="shared" ref="P37" si="11">SUM(D37:O37)</f>
        <v>0</v>
      </c>
      <c r="Q37" s="1"/>
      <c r="R37" s="1">
        <f t="shared" ref="R37" si="12">B37-P37</f>
        <v>9300</v>
      </c>
    </row>
    <row r="38" spans="1:18" ht="6.75" customHeight="1" x14ac:dyDescent="0.35"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</row>
    <row r="39" spans="1:18" x14ac:dyDescent="0.35">
      <c r="A39" t="s">
        <v>47</v>
      </c>
      <c r="B39" s="1">
        <f>B37+B35</f>
        <v>33267.07</v>
      </c>
      <c r="C39" s="1">
        <f t="shared" ref="C39:R39" si="13">C37+C35</f>
        <v>1566.4225000000001</v>
      </c>
      <c r="D39" s="1">
        <f t="shared" si="13"/>
        <v>1635.64</v>
      </c>
      <c r="E39" s="1">
        <f t="shared" si="13"/>
        <v>829.66000000000008</v>
      </c>
      <c r="F39" s="1">
        <f t="shared" si="13"/>
        <v>712.2</v>
      </c>
      <c r="G39" s="1">
        <f t="shared" si="13"/>
        <v>1352.2900000000002</v>
      </c>
      <c r="H39" s="1">
        <f t="shared" si="13"/>
        <v>883.87999999999988</v>
      </c>
      <c r="I39" s="1">
        <f t="shared" si="13"/>
        <v>714.35</v>
      </c>
      <c r="J39" s="1">
        <f t="shared" si="13"/>
        <v>0</v>
      </c>
      <c r="K39" s="1">
        <f t="shared" si="13"/>
        <v>0</v>
      </c>
      <c r="L39" s="1">
        <f t="shared" si="13"/>
        <v>0</v>
      </c>
      <c r="M39" s="1">
        <f t="shared" si="13"/>
        <v>0</v>
      </c>
      <c r="N39" s="1">
        <f t="shared" si="13"/>
        <v>0</v>
      </c>
      <c r="O39" s="1">
        <f t="shared" si="13"/>
        <v>0</v>
      </c>
      <c r="P39" s="1">
        <f t="shared" si="13"/>
        <v>6128.02</v>
      </c>
      <c r="Q39" s="1"/>
      <c r="R39" s="1">
        <f t="shared" si="13"/>
        <v>27139.05</v>
      </c>
    </row>
    <row r="40" spans="1:18" x14ac:dyDescent="0.35">
      <c r="A40" t="s">
        <v>28</v>
      </c>
      <c r="B40" s="1">
        <v>0</v>
      </c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</row>
    <row r="41" spans="1:18" x14ac:dyDescent="0.35">
      <c r="A41" t="s">
        <v>29</v>
      </c>
      <c r="B41" s="1">
        <v>4000</v>
      </c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>
        <f t="shared" ref="P41" si="14">SUM(D41:O41)</f>
        <v>0</v>
      </c>
      <c r="Q41" s="1"/>
      <c r="R41" s="1">
        <f t="shared" ref="R41" si="15">B41-P41</f>
        <v>4000</v>
      </c>
    </row>
    <row r="42" spans="1:18" x14ac:dyDescent="0.3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</row>
    <row r="43" spans="1:18" x14ac:dyDescent="0.35">
      <c r="A43" t="s">
        <v>48</v>
      </c>
      <c r="B43" s="1">
        <f>SUM(B39:B42)</f>
        <v>37267.07</v>
      </c>
      <c r="C43" s="1">
        <f t="shared" ref="C43:P43" si="16">SUM(C39:C42)</f>
        <v>1566.4225000000001</v>
      </c>
      <c r="D43" s="1">
        <f t="shared" si="16"/>
        <v>1635.64</v>
      </c>
      <c r="E43" s="1">
        <f t="shared" si="16"/>
        <v>829.66000000000008</v>
      </c>
      <c r="F43" s="1">
        <f t="shared" si="16"/>
        <v>712.2</v>
      </c>
      <c r="G43" s="1">
        <f t="shared" si="16"/>
        <v>1352.2900000000002</v>
      </c>
      <c r="H43" s="1">
        <f t="shared" si="16"/>
        <v>883.87999999999988</v>
      </c>
      <c r="I43" s="1">
        <f t="shared" si="16"/>
        <v>714.35</v>
      </c>
      <c r="J43" s="1">
        <f t="shared" si="16"/>
        <v>0</v>
      </c>
      <c r="K43" s="1">
        <f t="shared" si="16"/>
        <v>0</v>
      </c>
      <c r="L43" s="1">
        <f t="shared" si="16"/>
        <v>0</v>
      </c>
      <c r="M43" s="1">
        <f t="shared" si="16"/>
        <v>0</v>
      </c>
      <c r="N43" s="1">
        <f t="shared" si="16"/>
        <v>0</v>
      </c>
      <c r="O43" s="1">
        <f t="shared" si="16"/>
        <v>0</v>
      </c>
      <c r="P43" s="1">
        <f t="shared" si="16"/>
        <v>6128.02</v>
      </c>
      <c r="Q43" s="1"/>
      <c r="R43" s="1">
        <f>SUM(R39:R42)</f>
        <v>31139.05</v>
      </c>
    </row>
    <row r="45" spans="1:18" x14ac:dyDescent="0.35">
      <c r="A45" t="s">
        <v>30</v>
      </c>
      <c r="B45" s="1" t="s">
        <v>50</v>
      </c>
      <c r="C45" s="1">
        <v>5267.07</v>
      </c>
      <c r="E45" t="s">
        <v>52</v>
      </c>
      <c r="F45" t="s">
        <v>53</v>
      </c>
    </row>
  </sheetData>
  <pageMargins left="0.25" right="0.25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2425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Helen Fallon</dc:creator>
  <cp:lastModifiedBy>Helen Fallon</cp:lastModifiedBy>
  <cp:lastPrinted>2025-01-10T23:36:58Z</cp:lastPrinted>
  <dcterms:created xsi:type="dcterms:W3CDTF">2024-07-08T17:40:39Z</dcterms:created>
  <dcterms:modified xsi:type="dcterms:W3CDTF">2025-01-11T01:31:14Z</dcterms:modified>
</cp:coreProperties>
</file>